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552" windowWidth="20256" windowHeight="9852" tabRatio="601"/>
  </bookViews>
  <sheets>
    <sheet name="Дох.испол.31.12.2022 г" sheetId="55" r:id="rId1"/>
    <sheet name="Расх.испол 31.12.2022" sheetId="70" r:id="rId2"/>
    <sheet name="Фин рез испол. 31.12.2022 СД" sheetId="72" r:id="rId3"/>
  </sheets>
  <calcPr calcId="145621" refMode="R1C1"/>
</workbook>
</file>

<file path=xl/calcChain.xml><?xml version="1.0" encoding="utf-8"?>
<calcChain xmlns="http://schemas.openxmlformats.org/spreadsheetml/2006/main">
  <c r="F11" i="55" l="1"/>
  <c r="P53" i="70" l="1"/>
  <c r="P54" i="70"/>
  <c r="P13" i="70"/>
  <c r="P15" i="70"/>
  <c r="P16" i="70"/>
  <c r="P17" i="70"/>
  <c r="P21" i="70"/>
  <c r="P25" i="70"/>
  <c r="P27" i="70"/>
  <c r="P41" i="70"/>
  <c r="P42" i="70"/>
  <c r="P45" i="70"/>
  <c r="P51" i="70"/>
  <c r="J6" i="70"/>
  <c r="J10" i="70"/>
  <c r="J18" i="70"/>
  <c r="J22" i="70"/>
  <c r="J26" i="70"/>
  <c r="J37" i="70"/>
  <c r="J43" i="70"/>
  <c r="J40" i="70" s="1"/>
  <c r="G12" i="55"/>
  <c r="G13" i="55"/>
  <c r="G14" i="55"/>
  <c r="G15" i="55"/>
  <c r="D11" i="72"/>
  <c r="C10" i="72"/>
  <c r="C12" i="72" s="1"/>
  <c r="B10" i="72"/>
  <c r="B12" i="72" s="1"/>
  <c r="D9" i="72"/>
  <c r="D8" i="72"/>
  <c r="D7" i="72"/>
  <c r="D10" i="72" l="1"/>
  <c r="J5" i="70"/>
  <c r="J52" i="70" s="1"/>
  <c r="D12" i="72"/>
  <c r="N8" i="70" l="1"/>
  <c r="K8" i="70" s="1"/>
  <c r="P8" i="70" s="1"/>
  <c r="N9" i="70"/>
  <c r="K9" i="70" s="1"/>
  <c r="P9" i="70" s="1"/>
  <c r="N10" i="70"/>
  <c r="N11" i="70"/>
  <c r="K11" i="70" s="1"/>
  <c r="P11" i="70" s="1"/>
  <c r="N12" i="70"/>
  <c r="N13" i="70"/>
  <c r="N14" i="70"/>
  <c r="K14" i="70" s="1"/>
  <c r="P14" i="70" s="1"/>
  <c r="N15" i="70"/>
  <c r="N16" i="70"/>
  <c r="K16" i="70" s="1"/>
  <c r="N17" i="70"/>
  <c r="K17" i="70" s="1"/>
  <c r="N18" i="70"/>
  <c r="N19" i="70"/>
  <c r="K19" i="70" s="1"/>
  <c r="N20" i="70"/>
  <c r="K20" i="70" s="1"/>
  <c r="P20" i="70" s="1"/>
  <c r="N21" i="70"/>
  <c r="N22" i="70"/>
  <c r="N23" i="70"/>
  <c r="K23" i="70" s="1"/>
  <c r="N24" i="70"/>
  <c r="K24" i="70" s="1"/>
  <c r="P24" i="70" s="1"/>
  <c r="N25" i="70"/>
  <c r="N26" i="70"/>
  <c r="N28" i="70"/>
  <c r="K28" i="70" s="1"/>
  <c r="P28" i="70" s="1"/>
  <c r="N29" i="70"/>
  <c r="K29" i="70" s="1"/>
  <c r="N30" i="70"/>
  <c r="K30" i="70" s="1"/>
  <c r="P30" i="70" s="1"/>
  <c r="N31" i="70"/>
  <c r="K31" i="70" s="1"/>
  <c r="P31" i="70" s="1"/>
  <c r="N32" i="70"/>
  <c r="K32" i="70" s="1"/>
  <c r="N33" i="70"/>
  <c r="K33" i="70" s="1"/>
  <c r="N34" i="70"/>
  <c r="K34" i="70" s="1"/>
  <c r="N35" i="70"/>
  <c r="K35" i="70" s="1"/>
  <c r="P35" i="70" s="1"/>
  <c r="N36" i="70"/>
  <c r="K36" i="70" s="1"/>
  <c r="P36" i="70" s="1"/>
  <c r="N37" i="70"/>
  <c r="K37" i="70" s="1"/>
  <c r="N38" i="70"/>
  <c r="K38" i="70" s="1"/>
  <c r="P38" i="70" s="1"/>
  <c r="N39" i="70"/>
  <c r="K39" i="70" s="1"/>
  <c r="P39" i="70" s="1"/>
  <c r="N40" i="70"/>
  <c r="N41" i="70"/>
  <c r="K41" i="70" s="1"/>
  <c r="N42" i="70"/>
  <c r="K42" i="70" s="1"/>
  <c r="N43" i="70"/>
  <c r="K43" i="70" s="1"/>
  <c r="P43" i="70" s="1"/>
  <c r="N44" i="70"/>
  <c r="K44" i="70" s="1"/>
  <c r="P44" i="70" s="1"/>
  <c r="N45" i="70"/>
  <c r="K45" i="70" s="1"/>
  <c r="N46" i="70"/>
  <c r="N47" i="70"/>
  <c r="K47" i="70" s="1"/>
  <c r="N48" i="70"/>
  <c r="K48" i="70" s="1"/>
  <c r="P48" i="70" s="1"/>
  <c r="N49" i="70"/>
  <c r="K49" i="70" s="1"/>
  <c r="P49" i="70" s="1"/>
  <c r="N50" i="70"/>
  <c r="K50" i="70" s="1"/>
  <c r="P50" i="70" s="1"/>
  <c r="N51" i="70"/>
  <c r="K51" i="70" s="1"/>
  <c r="N7" i="70"/>
  <c r="K46" i="70" l="1"/>
  <c r="P47" i="70"/>
  <c r="P23" i="70"/>
  <c r="K22" i="70"/>
  <c r="P19" i="70"/>
  <c r="K18" i="70"/>
  <c r="K40" i="70"/>
  <c r="K26" i="70"/>
  <c r="K10" i="70"/>
  <c r="N52" i="70"/>
  <c r="K7" i="70"/>
  <c r="F16" i="55"/>
  <c r="K6" i="70" l="1"/>
  <c r="P7" i="70"/>
  <c r="K5" i="70"/>
  <c r="F54" i="70"/>
  <c r="F53" i="70"/>
  <c r="C53" i="70"/>
  <c r="F51" i="70"/>
  <c r="F50" i="70"/>
  <c r="F49" i="70"/>
  <c r="F48" i="70"/>
  <c r="F47" i="70"/>
  <c r="F46" i="70"/>
  <c r="C46" i="70"/>
  <c r="C40" i="70" s="1"/>
  <c r="P40" i="70" s="1"/>
  <c r="F45" i="70"/>
  <c r="F44" i="70"/>
  <c r="F43" i="70"/>
  <c r="F42" i="70"/>
  <c r="F41" i="70"/>
  <c r="F40" i="70"/>
  <c r="F39" i="70"/>
  <c r="F38" i="70"/>
  <c r="C37" i="70"/>
  <c r="P37" i="70" s="1"/>
  <c r="F34" i="70"/>
  <c r="C33" i="70"/>
  <c r="P33" i="70" s="1"/>
  <c r="F32" i="70"/>
  <c r="F31" i="70"/>
  <c r="F30" i="70"/>
  <c r="F29" i="70"/>
  <c r="F27" i="70"/>
  <c r="F26" i="70"/>
  <c r="C26" i="70"/>
  <c r="P26" i="70" s="1"/>
  <c r="F25" i="70"/>
  <c r="F22" i="70"/>
  <c r="C22" i="70"/>
  <c r="P22" i="70" s="1"/>
  <c r="F21" i="70"/>
  <c r="F20" i="70"/>
  <c r="F19" i="70"/>
  <c r="C18" i="70"/>
  <c r="P18" i="70" s="1"/>
  <c r="F17" i="70"/>
  <c r="F15" i="70"/>
  <c r="F14" i="70"/>
  <c r="F12" i="70"/>
  <c r="F11" i="70"/>
  <c r="C10" i="70"/>
  <c r="P10" i="70" s="1"/>
  <c r="F9" i="70"/>
  <c r="F8" i="70"/>
  <c r="F7" i="70"/>
  <c r="C6" i="70"/>
  <c r="P46" i="70" l="1"/>
  <c r="C32" i="70"/>
  <c r="P32" i="70" s="1"/>
  <c r="C5" i="70"/>
  <c r="K52" i="70"/>
  <c r="P5" i="70"/>
  <c r="P6" i="70"/>
  <c r="F52" i="70"/>
  <c r="C52" i="70"/>
  <c r="K55" i="70" l="1"/>
  <c r="P52" i="70"/>
  <c r="C55" i="70"/>
  <c r="P55" i="70" l="1"/>
  <c r="E11" i="55"/>
  <c r="E16" i="55" l="1"/>
  <c r="G16" i="55" s="1"/>
  <c r="G11" i="55"/>
</calcChain>
</file>

<file path=xl/sharedStrings.xml><?xml version="1.0" encoding="utf-8"?>
<sst xmlns="http://schemas.openxmlformats.org/spreadsheetml/2006/main" count="95" uniqueCount="92">
  <si>
    <t xml:space="preserve">                           1.     ДОХОДНЫЕ   ПОСТУПЛЕНИЯ</t>
  </si>
  <si>
    <t xml:space="preserve"> Виды  доходных поступлений</t>
  </si>
  <si>
    <t>ЧЛЕНСКИЕ  ВЗНОСЫ</t>
  </si>
  <si>
    <t>КОМПЕНСАЦИОННЫЙ ФОНД</t>
  </si>
  <si>
    <t>Код строки</t>
  </si>
  <si>
    <t>Перечисления  НДФЛ</t>
  </si>
  <si>
    <t>Перечисления во внебюджетные фонды : ПФ, ФОМС, ФСС</t>
  </si>
  <si>
    <t>Аренда помещения офиса</t>
  </si>
  <si>
    <t>Расходы на обслуживание программных продуктов</t>
  </si>
  <si>
    <t>Расходы на услуги связи, в том числе телематической</t>
  </si>
  <si>
    <t>Командировочные расходы</t>
  </si>
  <si>
    <t>Расходы на аудиторские услуги</t>
  </si>
  <si>
    <t>Услуги банков</t>
  </si>
  <si>
    <t>Услуги курьера и почтовой связи</t>
  </si>
  <si>
    <t>мебель</t>
  </si>
  <si>
    <t>оргтехника</t>
  </si>
  <si>
    <t>прочие ОС</t>
  </si>
  <si>
    <t>Приобретение лицензированных программных продуктов</t>
  </si>
  <si>
    <t>ДОХОДЫ</t>
  </si>
  <si>
    <t>ВСЕГО</t>
  </si>
  <si>
    <t>Проценты по депозитным вкладам</t>
  </si>
  <si>
    <t>РАСХОДЫ</t>
  </si>
  <si>
    <r>
      <t>Расходы на приобретение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канцтоваров , расходных материалов и хозтоваров</t>
    </r>
  </si>
  <si>
    <r>
      <t xml:space="preserve">Уплата налогов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(налог на прибыль, налог на имущество, транспортный налог и др.)</t>
    </r>
  </si>
  <si>
    <t>Расходы на обслуживание 
орг.техники</t>
  </si>
  <si>
    <t>ВИДЫ (СТАТЬИ)
РАСХОДОВ</t>
  </si>
  <si>
    <t>Код
строк</t>
  </si>
  <si>
    <t>Отчисления в Ассоциацию СРО</t>
  </si>
  <si>
    <t xml:space="preserve">Отчисления в Нацобъединение </t>
  </si>
  <si>
    <t>Поступило средств от членов СРО на отчетную дату с начала года</t>
  </si>
  <si>
    <t>Главный бухгалтер</t>
  </si>
  <si>
    <t>Проценты,начисленные банком по депозит.счетам компесац.фонда</t>
  </si>
  <si>
    <t>ИТОГО</t>
  </si>
  <si>
    <t xml:space="preserve">                            2.               РАСХОДЫ</t>
  </si>
  <si>
    <t>Уплата налогов  (налог на прибыль)</t>
  </si>
  <si>
    <t>тыс.руб</t>
  </si>
  <si>
    <t>Компенсационный фонд</t>
  </si>
  <si>
    <t>ВСЕГО ДОХОДОВ</t>
  </si>
  <si>
    <t>РЕЗУЛЬТАТ (профицит)</t>
  </si>
  <si>
    <t>РЕЗЕРВНЫЙ ФОНД</t>
  </si>
  <si>
    <t>ТЕКУЩИЕ РАСХОДЫ 
(стр.  100+ 200+ 300+ 400+ 500+ 600+ 700+800)</t>
  </si>
  <si>
    <t xml:space="preserve">Заработная плата и начисления 
</t>
  </si>
  <si>
    <t xml:space="preserve">Расходы по содержанию помещения </t>
  </si>
  <si>
    <t xml:space="preserve">Транспортные расходы
</t>
  </si>
  <si>
    <t xml:space="preserve">Расходы на информационно-техническое обслуживания 
</t>
  </si>
  <si>
    <t xml:space="preserve">ДОЛГОСРОЧНЫЕ ВЛОЖЕНИЯ
(стр. 2100+ 2200)
</t>
  </si>
  <si>
    <t xml:space="preserve">Приобретение основных средств 
</t>
  </si>
  <si>
    <r>
      <t xml:space="preserve">Прочие услуги 
</t>
    </r>
    <r>
      <rPr>
        <sz val="10"/>
        <color theme="1"/>
        <rFont val="Times New Roman"/>
        <family val="1"/>
        <charset val="204"/>
      </rPr>
      <t xml:space="preserve">
</t>
    </r>
  </si>
  <si>
    <t>Расходы на организацию и проведение общих собраний, участие в выставках,  конференциях, обучающих программах, приобретение информационных материалов</t>
  </si>
  <si>
    <t>ФОТ по содержанию помещений</t>
  </si>
  <si>
    <t>Расходы на организацию и проведение общих собраний</t>
  </si>
  <si>
    <t>Расходы на печатно-полиграфические услуги и информационные материалы(визитки, буклеты)</t>
  </si>
  <si>
    <t>Расходы на проведение выставок,конференций</t>
  </si>
  <si>
    <t xml:space="preserve">Расходы на приобретение
лицензионных программ 
и модернизацию программного обеспечения по ведению единой информационной базы СРО
</t>
  </si>
  <si>
    <t>Расходы по привлечению членов СРО</t>
  </si>
  <si>
    <t xml:space="preserve">Расходы на развитие партнерства в том 
числе на привлечение членов СРО </t>
  </si>
  <si>
    <t xml:space="preserve"> Эксплуатационные работы</t>
  </si>
  <si>
    <t xml:space="preserve"> Ремонтные расходы</t>
  </si>
  <si>
    <t>Исполнитель</t>
  </si>
  <si>
    <t xml:space="preserve">Модернизация программного обеспечения (электронный реестр членов СРО) </t>
  </si>
  <si>
    <t>Уплата госпошлины, пени и штрафов</t>
  </si>
  <si>
    <t>Расходы на обучение и повышение квалификации, информац.услуги</t>
  </si>
  <si>
    <t>Услуги связи</t>
  </si>
  <si>
    <t>Услуги интернет-связи</t>
  </si>
  <si>
    <t>РАСХОДЫ НА ЦЕЛЕВЫЕ
МЕРОПРИЯТИЯ И ЦЕЛЕВЫЕ ОТЧИСЛЕНИЯ
(3101+3102+3200+3300+
3400+3500)</t>
  </si>
  <si>
    <t>Выплаты по заработной плате в том числе:</t>
  </si>
  <si>
    <t>Продвижение сайта (Веб)</t>
  </si>
  <si>
    <t>Нотариальные услуги, расходы переоформление СРО</t>
  </si>
  <si>
    <t xml:space="preserve">                                                                Тыс.руб.                                                                </t>
  </si>
  <si>
    <t xml:space="preserve">ИТОГО РАСХОДЫ :
(стр.1000+2000+3000+4000)
</t>
  </si>
  <si>
    <t>Расходы на обслуживание компенсационного фонда, в том числе в целях сохранения его размера в соответствии со ст.55.16 ГК РФ</t>
  </si>
  <si>
    <t xml:space="preserve">ИТОГО РАСХОДЫ :
(стр.1000+2000+3000+4000+5000+6000)
</t>
  </si>
  <si>
    <t>СРО Союз "СПБ"</t>
  </si>
  <si>
    <t>2.  РАСХОДЫ СРО Союз "СПБ"</t>
  </si>
  <si>
    <t>Расходы на администрирование и модернизацию сайта</t>
  </si>
  <si>
    <t>Президент</t>
  </si>
  <si>
    <t>ЦЕЛЕВЫЕ ПОСТУПЛЕНИЯ  от членов СРО Союз «СПБ»
(стр 11+12)</t>
  </si>
  <si>
    <t>Целевые взносы
(членские, взносы НОПРИЗ)</t>
  </si>
  <si>
    <t xml:space="preserve">                                    ФАКТИЧЕСКИЕ  ПОКАЗАТЕЛИ</t>
  </si>
  <si>
    <t>Исполнение утвержденного бюджета на 31.12.2021 г</t>
  </si>
  <si>
    <t>%
исполнения 
 бюджета на 31.12.21</t>
  </si>
  <si>
    <t>Переходящий остаток на 01.01 .22 г</t>
  </si>
  <si>
    <t>17,4*13=230+45</t>
  </si>
  <si>
    <t>(-300)</t>
  </si>
  <si>
    <t xml:space="preserve">Показатели
утвержденного
бюджета на
 2022год </t>
  </si>
  <si>
    <t xml:space="preserve">Показатели
утвержденного
бюджета на
 2022 год </t>
  </si>
  <si>
    <t>Исполнение на 30.11.2022</t>
  </si>
  <si>
    <t xml:space="preserve">  3. ФИНАНСОВЫЙ РЕЗУЛЬТАТ ИСПОЛНЕННОГО  БЮДЖЕТА СРО Союз "СПБ" на 31.12.2022 г</t>
  </si>
  <si>
    <t xml:space="preserve">Исполнение
утвержденного
бюджета на
 31.12.2022год </t>
  </si>
  <si>
    <t xml:space="preserve">% Исполнения
утвержденного
бюджета на
 31.12.2022год </t>
  </si>
  <si>
    <t>ИСПОЛНЕНИЕ  БЮДЖЕТА (СМЕТЫ)  СРО Союз "СПБ" НА 31.12.2022 г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</si>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</sst>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10"/>
      <color indexed="21"/>
      <name val="Arial"/>
      <family val="2"/>
    </font>
    <font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0" xfId="0" applyFont="1"/>
    <xf numFmtId="0" fontId="6" fillId="0" borderId="8" xfId="0" applyFont="1" applyBorder="1" applyAlignment="1">
      <alignment vertical="center" wrapText="1"/>
    </xf>
    <xf numFmtId="0" fontId="0" fillId="0" borderId="0" xfId="0" applyFill="1"/>
    <xf numFmtId="0" fontId="6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0" fillId="0" borderId="9" xfId="1" applyNumberFormat="1" applyFont="1" applyBorder="1" applyAlignment="1">
      <alignment vertical="top" wrapText="1"/>
    </xf>
    <xf numFmtId="0" fontId="10" fillId="0" borderId="11" xfId="1" applyNumberFormat="1" applyFont="1" applyBorder="1" applyAlignment="1">
      <alignment horizontal="left" vertical="top" wrapText="1"/>
    </xf>
    <xf numFmtId="0" fontId="5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0" fillId="2" borderId="0" xfId="0" applyFill="1"/>
    <xf numFmtId="0" fontId="6" fillId="0" borderId="23" xfId="0" applyFont="1" applyBorder="1" applyAlignment="1">
      <alignment vertical="center" wrapText="1"/>
    </xf>
    <xf numFmtId="0" fontId="2" fillId="0" borderId="0" xfId="0" applyFont="1" applyBorder="1"/>
    <xf numFmtId="0" fontId="0" fillId="0" borderId="0" xfId="0" applyBorder="1"/>
    <xf numFmtId="0" fontId="6" fillId="0" borderId="2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/>
    <xf numFmtId="4" fontId="13" fillId="3" borderId="29" xfId="3" applyNumberFormat="1" applyFont="1" applyFill="1" applyBorder="1" applyAlignment="1">
      <alignment horizontal="right" vertical="top" wrapText="1"/>
    </xf>
    <xf numFmtId="0" fontId="11" fillId="0" borderId="0" xfId="0" applyFont="1"/>
    <xf numFmtId="0" fontId="6" fillId="0" borderId="30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4" fontId="13" fillId="3" borderId="29" xfId="4" applyNumberFormat="1" applyFont="1" applyFill="1" applyBorder="1" applyAlignment="1">
      <alignment horizontal="right" vertical="top" wrapText="1"/>
    </xf>
    <xf numFmtId="4" fontId="13" fillId="3" borderId="29" xfId="5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vertical="center" wrapText="1"/>
    </xf>
    <xf numFmtId="4" fontId="13" fillId="3" borderId="37" xfId="5" applyNumberFormat="1" applyFont="1" applyFill="1" applyBorder="1" applyAlignment="1">
      <alignment horizontal="right" vertical="top" wrapText="1"/>
    </xf>
    <xf numFmtId="0" fontId="4" fillId="0" borderId="31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0" fillId="2" borderId="10" xfId="0" applyFill="1" applyBorder="1"/>
    <xf numFmtId="0" fontId="11" fillId="0" borderId="10" xfId="0" applyFont="1" applyBorder="1"/>
    <xf numFmtId="0" fontId="6" fillId="2" borderId="4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/>
    </xf>
    <xf numFmtId="4" fontId="13" fillId="3" borderId="38" xfId="5" applyNumberFormat="1" applyFont="1" applyFill="1" applyBorder="1" applyAlignment="1">
      <alignment horizontal="right" vertical="top" wrapText="1"/>
    </xf>
    <xf numFmtId="4" fontId="13" fillId="3" borderId="39" xfId="3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vertical="center" wrapText="1"/>
    </xf>
    <xf numFmtId="2" fontId="0" fillId="0" borderId="10" xfId="0" applyNumberFormat="1" applyBorder="1"/>
    <xf numFmtId="0" fontId="4" fillId="2" borderId="10" xfId="0" applyFont="1" applyFill="1" applyBorder="1" applyAlignment="1">
      <alignment vertical="center" wrapText="1"/>
    </xf>
    <xf numFmtId="4" fontId="13" fillId="3" borderId="29" xfId="6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vertical="center" wrapText="1"/>
    </xf>
    <xf numFmtId="2" fontId="11" fillId="0" borderId="10" xfId="0" applyNumberFormat="1" applyFont="1" applyBorder="1"/>
    <xf numFmtId="0" fontId="0" fillId="4" borderId="0" xfId="0" applyFill="1"/>
    <xf numFmtId="2" fontId="9" fillId="0" borderId="10" xfId="0" applyNumberFormat="1" applyFont="1" applyBorder="1"/>
    <xf numFmtId="0" fontId="14" fillId="0" borderId="0" xfId="0" applyFont="1"/>
    <xf numFmtId="2" fontId="0" fillId="2" borderId="10" xfId="0" applyNumberFormat="1" applyFill="1" applyBorder="1"/>
    <xf numFmtId="0" fontId="11" fillId="2" borderId="10" xfId="0" applyFont="1" applyFill="1" applyBorder="1"/>
    <xf numFmtId="0" fontId="14" fillId="2" borderId="10" xfId="0" applyFont="1" applyFill="1" applyBorder="1"/>
    <xf numFmtId="0" fontId="11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/>
    <xf numFmtId="2" fontId="11" fillId="2" borderId="10" xfId="0" applyNumberFormat="1" applyFont="1" applyFill="1" applyBorder="1"/>
    <xf numFmtId="0" fontId="0" fillId="5" borderId="10" xfId="0" applyFill="1" applyBorder="1"/>
    <xf numFmtId="0" fontId="15" fillId="5" borderId="10" xfId="0" applyFont="1" applyFill="1" applyBorder="1"/>
    <xf numFmtId="2" fontId="0" fillId="0" borderId="0" xfId="0" applyNumberFormat="1"/>
    <xf numFmtId="2" fontId="2" fillId="0" borderId="10" xfId="0" applyNumberFormat="1" applyFont="1" applyBorder="1"/>
    <xf numFmtId="2" fontId="1" fillId="0" borderId="10" xfId="0" applyNumberFormat="1" applyFont="1" applyBorder="1"/>
    <xf numFmtId="0" fontId="4" fillId="0" borderId="4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</cellXfs>
  <cellStyles count="7">
    <cellStyle name="Excel Built-in Normal" xfId="2"/>
    <cellStyle name="Обычный" xfId="0" builtinId="0"/>
    <cellStyle name="Обычный_Расх.Г.П.2012 г" xfId="1"/>
    <cellStyle name="Обычный_Фин рез исп. 31.12.2021" xfId="6"/>
    <cellStyle name="Обычный_Фин рез испол.30.06.19" xfId="3"/>
    <cellStyle name="Обычный_Фин рез испол.30.09.19" xfId="4"/>
    <cellStyle name="Обычный_Фин рез испол.31.12.1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topLeftCell="A7" workbookViewId="0">
      <selection activeCell="O17" sqref="O17"/>
    </sheetView>
  </sheetViews>
  <sheetFormatPr defaultRowHeight="12" x14ac:dyDescent="0.25"/>
  <cols>
    <col min="2" max="2" width="38.42578125" customWidth="1"/>
    <col min="3" max="3" width="17.7109375" hidden="1" customWidth="1"/>
    <col min="4" max="4" width="16.85546875" hidden="1" customWidth="1"/>
    <col min="5" max="5" width="22.7109375" customWidth="1"/>
    <col min="6" max="6" width="21.42578125" customWidth="1"/>
    <col min="7" max="7" width="23" customWidth="1"/>
  </cols>
  <sheetData>
    <row r="1" spans="1:7" ht="15.6" x14ac:dyDescent="0.25">
      <c r="A1" s="1" t="s">
        <v>72</v>
      </c>
    </row>
    <row r="2" spans="1:7" ht="15.6" x14ac:dyDescent="0.25">
      <c r="A2" s="1"/>
    </row>
    <row r="3" spans="1:7" ht="15.6" x14ac:dyDescent="0.25">
      <c r="A3" s="1"/>
    </row>
    <row r="4" spans="1:7" ht="15.6" x14ac:dyDescent="0.3">
      <c r="A4" s="9" t="s">
        <v>90</v>
      </c>
    </row>
    <row r="5" spans="1:7" ht="15.6" x14ac:dyDescent="0.25">
      <c r="A5" s="2"/>
    </row>
    <row r="6" spans="1:7" ht="15.6" x14ac:dyDescent="0.25">
      <c r="A6" s="1" t="s">
        <v>0</v>
      </c>
    </row>
    <row r="7" spans="1:7" ht="15.6" x14ac:dyDescent="0.25">
      <c r="A7" s="1"/>
    </row>
    <row r="8" spans="1:7" ht="16.2" thickBot="1" x14ac:dyDescent="0.3">
      <c r="A8" s="2" t="s">
        <v>68</v>
      </c>
    </row>
    <row r="9" spans="1:7" ht="114" customHeight="1" thickBot="1" x14ac:dyDescent="0.3">
      <c r="A9" s="18" t="s">
        <v>26</v>
      </c>
      <c r="B9" s="4" t="s">
        <v>1</v>
      </c>
      <c r="C9" s="89" t="s">
        <v>80</v>
      </c>
      <c r="D9" s="87" t="s">
        <v>79</v>
      </c>
      <c r="E9" s="63" t="s">
        <v>84</v>
      </c>
      <c r="F9" s="63" t="s">
        <v>88</v>
      </c>
      <c r="G9" s="63" t="s">
        <v>89</v>
      </c>
    </row>
    <row r="10" spans="1:7" ht="15" thickBot="1" x14ac:dyDescent="0.35">
      <c r="A10" s="15">
        <v>1</v>
      </c>
      <c r="B10" s="11">
        <v>2</v>
      </c>
      <c r="C10" s="64"/>
      <c r="D10" s="64"/>
      <c r="E10" s="82">
        <v>3</v>
      </c>
      <c r="F10" s="82">
        <v>4</v>
      </c>
      <c r="G10" s="82">
        <v>5</v>
      </c>
    </row>
    <row r="11" spans="1:7" ht="40.200000000000003" thickBot="1" x14ac:dyDescent="0.35">
      <c r="A11" s="10">
        <v>10</v>
      </c>
      <c r="B11" s="11" t="s">
        <v>76</v>
      </c>
      <c r="C11" s="64"/>
      <c r="D11" s="64"/>
      <c r="E11" s="82">
        <f>E12+E13</f>
        <v>36728</v>
      </c>
      <c r="F11" s="82">
        <f>F12+F13</f>
        <v>28835.41</v>
      </c>
      <c r="G11" s="105">
        <f>F11/E11*100</f>
        <v>78.510700283162706</v>
      </c>
    </row>
    <row r="12" spans="1:7" ht="15" thickBot="1" x14ac:dyDescent="0.35">
      <c r="A12" s="16">
        <v>11</v>
      </c>
      <c r="B12" s="7" t="s">
        <v>2</v>
      </c>
      <c r="C12" s="64"/>
      <c r="D12" s="64"/>
      <c r="E12" s="82">
        <v>32728</v>
      </c>
      <c r="F12" s="82">
        <v>26535.41</v>
      </c>
      <c r="G12" s="105">
        <f t="shared" ref="G12:G16" si="0">F12/E12*100</f>
        <v>81.078617697384502</v>
      </c>
    </row>
    <row r="13" spans="1:7" ht="15" thickBot="1" x14ac:dyDescent="0.35">
      <c r="A13" s="15">
        <v>12</v>
      </c>
      <c r="B13" s="10" t="s">
        <v>3</v>
      </c>
      <c r="C13" s="64"/>
      <c r="D13" s="64"/>
      <c r="E13" s="82">
        <v>4000</v>
      </c>
      <c r="F13" s="82">
        <v>2300</v>
      </c>
      <c r="G13" s="105">
        <f t="shared" si="0"/>
        <v>57.499999999999993</v>
      </c>
    </row>
    <row r="14" spans="1:7" ht="27" thickBot="1" x14ac:dyDescent="0.35">
      <c r="A14" s="4">
        <v>13</v>
      </c>
      <c r="B14" s="4" t="s">
        <v>31</v>
      </c>
      <c r="C14" s="64"/>
      <c r="D14" s="64"/>
      <c r="E14" s="82">
        <v>6000</v>
      </c>
      <c r="F14" s="82">
        <v>6847.75</v>
      </c>
      <c r="G14" s="105">
        <f t="shared" si="0"/>
        <v>114.12916666666666</v>
      </c>
    </row>
    <row r="15" spans="1:7" ht="61.2" hidden="1" customHeight="1" thickBot="1" x14ac:dyDescent="0.35">
      <c r="A15" s="4">
        <v>15</v>
      </c>
      <c r="B15" s="4" t="s">
        <v>31</v>
      </c>
      <c r="C15" s="64"/>
      <c r="D15" s="64"/>
      <c r="E15" s="82"/>
      <c r="F15" s="82"/>
      <c r="G15" s="105" t="e">
        <f t="shared" si="0"/>
        <v>#DIV/0!</v>
      </c>
    </row>
    <row r="16" spans="1:7" ht="15" thickBot="1" x14ac:dyDescent="0.35">
      <c r="A16" s="10">
        <v>20</v>
      </c>
      <c r="B16" s="11" t="s">
        <v>32</v>
      </c>
      <c r="C16" s="64"/>
      <c r="D16" s="64"/>
      <c r="E16" s="82">
        <f>E11+E14</f>
        <v>42728</v>
      </c>
      <c r="F16" s="82">
        <f>SUM(F12:F15)</f>
        <v>35683.160000000003</v>
      </c>
      <c r="G16" s="105">
        <f t="shared" si="0"/>
        <v>83.512357236472582</v>
      </c>
    </row>
  </sheetData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opLeftCell="A54" workbookViewId="0">
      <selection activeCell="A47" sqref="A47:XFD50"/>
    </sheetView>
  </sheetViews>
  <sheetFormatPr defaultRowHeight="12" x14ac:dyDescent="0.25"/>
  <cols>
    <col min="1" max="1" width="6.85546875" customWidth="1"/>
    <col min="2" max="2" width="45.85546875" customWidth="1"/>
    <col min="3" max="3" width="20.85546875" customWidth="1"/>
    <col min="4" max="9" width="0" hidden="1" customWidth="1"/>
    <col min="10" max="10" width="16.5703125" style="50" hidden="1" customWidth="1"/>
    <col min="11" max="11" width="21.85546875" style="50" customWidth="1"/>
    <col min="12" max="15" width="0" hidden="1" customWidth="1"/>
    <col min="16" max="16" width="20.7109375" customWidth="1"/>
  </cols>
  <sheetData>
    <row r="1" spans="1:16" ht="15.6" x14ac:dyDescent="0.3">
      <c r="A1" s="6" t="s">
        <v>33</v>
      </c>
      <c r="B1" s="9" t="s">
        <v>73</v>
      </c>
      <c r="C1" t="s">
        <v>91</v>
      </c>
    </row>
    <row r="2" spans="1:16" ht="16.2" thickBot="1" x14ac:dyDescent="0.35">
      <c r="A2" s="5"/>
      <c r="B2" s="9"/>
    </row>
    <row r="3" spans="1:16" ht="130.5" customHeight="1" thickBot="1" x14ac:dyDescent="0.3">
      <c r="A3" s="18" t="s">
        <v>4</v>
      </c>
      <c r="B3" s="27" t="s">
        <v>25</v>
      </c>
      <c r="C3" s="87" t="s">
        <v>85</v>
      </c>
      <c r="J3" s="99" t="s">
        <v>86</v>
      </c>
      <c r="K3" s="63" t="s">
        <v>88</v>
      </c>
      <c r="P3" s="63" t="s">
        <v>89</v>
      </c>
    </row>
    <row r="4" spans="1:16" ht="13.8" thickBot="1" x14ac:dyDescent="0.3">
      <c r="A4" s="18">
        <v>1</v>
      </c>
      <c r="B4" s="27">
        <v>2</v>
      </c>
      <c r="C4" s="64">
        <v>5</v>
      </c>
      <c r="J4" s="81"/>
      <c r="K4" s="81"/>
      <c r="P4" s="64"/>
    </row>
    <row r="5" spans="1:16" ht="40.200000000000003" thickBot="1" x14ac:dyDescent="0.35">
      <c r="A5" s="15">
        <v>1000</v>
      </c>
      <c r="B5" s="28" t="s">
        <v>40</v>
      </c>
      <c r="C5" s="92">
        <f>C6+C10+C15+C16+C17+C18+C22+C26</f>
        <v>29623</v>
      </c>
      <c r="J5" s="101">
        <f>J6+J10+J15+J16+J17+J18+J22+J26</f>
        <v>22000.349999999995</v>
      </c>
      <c r="K5" s="101">
        <f>K6+K10+K15+K16+K17+K18+K22+K26</f>
        <v>24101.15</v>
      </c>
      <c r="P5" s="92">
        <f>K5/C5*100</f>
        <v>81.359585457246069</v>
      </c>
    </row>
    <row r="6" spans="1:16" ht="43.5" customHeight="1" thickBot="1" x14ac:dyDescent="0.35">
      <c r="A6" s="15">
        <v>100</v>
      </c>
      <c r="B6" s="28" t="s">
        <v>41</v>
      </c>
      <c r="C6" s="92">
        <f>C7+C8+C9</f>
        <v>25118</v>
      </c>
      <c r="D6" s="3"/>
      <c r="J6" s="97">
        <f>J7+J8+J9</f>
        <v>18288.239999999998</v>
      </c>
      <c r="K6" s="101">
        <f>K7+K8+K9</f>
        <v>20036.18</v>
      </c>
      <c r="P6" s="92">
        <f t="shared" ref="P6:P55" si="0">K6/C6*100</f>
        <v>79.768214029779443</v>
      </c>
    </row>
    <row r="7" spans="1:16" ht="31.5" hidden="1" customHeight="1" thickBot="1" x14ac:dyDescent="0.3">
      <c r="A7" s="18">
        <v>101</v>
      </c>
      <c r="B7" s="29" t="s">
        <v>65</v>
      </c>
      <c r="C7" s="88">
        <v>16258</v>
      </c>
      <c r="D7">
        <v>15800</v>
      </c>
      <c r="E7">
        <v>458</v>
      </c>
      <c r="F7">
        <f>SUM(D7:E7)</f>
        <v>16258</v>
      </c>
      <c r="J7" s="102">
        <v>13068.13</v>
      </c>
      <c r="K7" s="96">
        <f>J7+N7</f>
        <v>14306.619999999999</v>
      </c>
      <c r="L7" s="93">
        <v>1238.49</v>
      </c>
      <c r="N7" s="93">
        <f>SUM(L7:M7)</f>
        <v>1238.49</v>
      </c>
      <c r="P7" s="88">
        <f t="shared" si="0"/>
        <v>87.997416656415297</v>
      </c>
    </row>
    <row r="8" spans="1:16" ht="13.8" hidden="1" thickBot="1" x14ac:dyDescent="0.3">
      <c r="A8" s="18">
        <v>102</v>
      </c>
      <c r="B8" s="29" t="s">
        <v>5</v>
      </c>
      <c r="C8" s="88">
        <v>2566</v>
      </c>
      <c r="D8">
        <v>2408</v>
      </c>
      <c r="E8">
        <v>158</v>
      </c>
      <c r="F8">
        <f t="shared" ref="F8:F9" si="1">SUM(D8:E8)</f>
        <v>2566</v>
      </c>
      <c r="J8" s="81">
        <v>1960.63</v>
      </c>
      <c r="K8" s="96">
        <f>J8+N8</f>
        <v>2152.1800000000003</v>
      </c>
      <c r="L8">
        <v>191.55</v>
      </c>
      <c r="N8" s="93">
        <f t="shared" ref="N8:N51" si="2">SUM(L8:M8)</f>
        <v>191.55</v>
      </c>
      <c r="P8" s="88">
        <f t="shared" si="0"/>
        <v>83.872954014029631</v>
      </c>
    </row>
    <row r="9" spans="1:16" ht="38.25" hidden="1" customHeight="1" thickBot="1" x14ac:dyDescent="0.3">
      <c r="A9" s="18">
        <v>103</v>
      </c>
      <c r="B9" s="30" t="s">
        <v>6</v>
      </c>
      <c r="C9" s="88">
        <v>6294</v>
      </c>
      <c r="D9">
        <v>5965</v>
      </c>
      <c r="E9">
        <v>529</v>
      </c>
      <c r="F9">
        <f t="shared" si="1"/>
        <v>6494</v>
      </c>
      <c r="G9" t="s">
        <v>83</v>
      </c>
      <c r="J9" s="81">
        <v>3259.48</v>
      </c>
      <c r="K9" s="96">
        <f>J9+N9</f>
        <v>3577.38</v>
      </c>
      <c r="L9">
        <v>317.89999999999998</v>
      </c>
      <c r="N9" s="93">
        <f t="shared" si="2"/>
        <v>317.89999999999998</v>
      </c>
      <c r="P9" s="88">
        <f t="shared" si="0"/>
        <v>56.837940896091524</v>
      </c>
    </row>
    <row r="10" spans="1:16" ht="30" customHeight="1" thickBot="1" x14ac:dyDescent="0.35">
      <c r="A10" s="15">
        <v>200</v>
      </c>
      <c r="B10" s="26" t="s">
        <v>42</v>
      </c>
      <c r="C10" s="92">
        <f>C11+C13+C14</f>
        <v>2890</v>
      </c>
      <c r="J10" s="97">
        <f>J11+J14</f>
        <v>2424.25</v>
      </c>
      <c r="K10" s="101">
        <f>K11+K14</f>
        <v>2628.03</v>
      </c>
      <c r="N10">
        <f t="shared" si="2"/>
        <v>0</v>
      </c>
      <c r="P10" s="92">
        <f t="shared" si="0"/>
        <v>90.935294117647075</v>
      </c>
    </row>
    <row r="11" spans="1:16" ht="13.8" hidden="1" thickBot="1" x14ac:dyDescent="0.3">
      <c r="A11" s="4">
        <v>201</v>
      </c>
      <c r="B11" s="30" t="s">
        <v>7</v>
      </c>
      <c r="C11" s="88">
        <v>2600</v>
      </c>
      <c r="D11">
        <v>2500</v>
      </c>
      <c r="F11">
        <f>SUM(D11:E11)</f>
        <v>2500</v>
      </c>
      <c r="J11" s="81">
        <v>2213.0300000000002</v>
      </c>
      <c r="K11" s="96">
        <f>J11+N11</f>
        <v>2396.8000000000002</v>
      </c>
      <c r="L11">
        <v>183.77</v>
      </c>
      <c r="N11" s="93">
        <f t="shared" si="2"/>
        <v>183.77</v>
      </c>
      <c r="P11" s="88">
        <f t="shared" si="0"/>
        <v>92.184615384615384</v>
      </c>
    </row>
    <row r="12" spans="1:16" ht="13.8" hidden="1" thickBot="1" x14ac:dyDescent="0.3">
      <c r="A12" s="19">
        <v>202</v>
      </c>
      <c r="B12" s="31" t="s">
        <v>56</v>
      </c>
      <c r="C12" s="88"/>
      <c r="F12">
        <f t="shared" ref="F12:F54" si="3">SUM(D12:E12)</f>
        <v>0</v>
      </c>
      <c r="J12" s="81"/>
      <c r="K12" s="96"/>
      <c r="N12">
        <f t="shared" si="2"/>
        <v>0</v>
      </c>
      <c r="P12" s="88"/>
    </row>
    <row r="13" spans="1:16" ht="13.8" hidden="1" thickBot="1" x14ac:dyDescent="0.3">
      <c r="A13" s="19">
        <v>203</v>
      </c>
      <c r="B13" s="31" t="s">
        <v>57</v>
      </c>
      <c r="C13" s="88">
        <v>50</v>
      </c>
      <c r="F13">
        <v>50</v>
      </c>
      <c r="J13" s="81"/>
      <c r="K13" s="96"/>
      <c r="N13">
        <f t="shared" si="2"/>
        <v>0</v>
      </c>
      <c r="P13" s="88">
        <f t="shared" si="0"/>
        <v>0</v>
      </c>
    </row>
    <row r="14" spans="1:16" ht="30.75" hidden="1" customHeight="1" thickBot="1" x14ac:dyDescent="0.3">
      <c r="A14" s="19">
        <v>204</v>
      </c>
      <c r="B14" s="23" t="s">
        <v>49</v>
      </c>
      <c r="C14" s="88">
        <v>240</v>
      </c>
      <c r="D14">
        <v>240</v>
      </c>
      <c r="F14">
        <f t="shared" si="3"/>
        <v>240</v>
      </c>
      <c r="J14" s="81">
        <v>211.22</v>
      </c>
      <c r="K14" s="96">
        <f>J14+N14</f>
        <v>231.23</v>
      </c>
      <c r="L14">
        <v>20.010000000000002</v>
      </c>
      <c r="N14" s="93">
        <f t="shared" si="2"/>
        <v>20.010000000000002</v>
      </c>
      <c r="P14" s="88">
        <f t="shared" si="0"/>
        <v>96.345833333333331</v>
      </c>
    </row>
    <row r="15" spans="1:16" ht="36" customHeight="1" thickBot="1" x14ac:dyDescent="0.35">
      <c r="A15" s="10">
        <v>300</v>
      </c>
      <c r="B15" s="28" t="s">
        <v>10</v>
      </c>
      <c r="C15" s="92">
        <v>100</v>
      </c>
      <c r="D15">
        <v>100</v>
      </c>
      <c r="F15">
        <f t="shared" si="3"/>
        <v>100</v>
      </c>
      <c r="J15" s="103">
        <v>99.2</v>
      </c>
      <c r="K15" s="101">
        <v>99.2</v>
      </c>
      <c r="N15">
        <f t="shared" si="2"/>
        <v>0</v>
      </c>
      <c r="P15" s="92">
        <f t="shared" si="0"/>
        <v>99.2</v>
      </c>
    </row>
    <row r="16" spans="1:16" ht="45" customHeight="1" thickBot="1" x14ac:dyDescent="0.35">
      <c r="A16" s="15">
        <v>400</v>
      </c>
      <c r="B16" s="32" t="s">
        <v>22</v>
      </c>
      <c r="C16" s="92">
        <v>40</v>
      </c>
      <c r="D16">
        <v>30</v>
      </c>
      <c r="F16">
        <v>40</v>
      </c>
      <c r="J16" s="97">
        <v>9.8000000000000007</v>
      </c>
      <c r="K16" s="101">
        <f>J16+N16</f>
        <v>26.740000000000002</v>
      </c>
      <c r="L16" s="93">
        <v>13.14</v>
      </c>
      <c r="M16" s="93">
        <v>3.8</v>
      </c>
      <c r="N16" s="93">
        <f t="shared" si="2"/>
        <v>16.940000000000001</v>
      </c>
      <c r="P16" s="92">
        <f t="shared" si="0"/>
        <v>66.850000000000009</v>
      </c>
    </row>
    <row r="17" spans="1:16" ht="27" thickBot="1" x14ac:dyDescent="0.35">
      <c r="A17" s="10">
        <v>500</v>
      </c>
      <c r="B17" s="33" t="s">
        <v>43</v>
      </c>
      <c r="C17" s="92">
        <v>350</v>
      </c>
      <c r="D17">
        <v>350</v>
      </c>
      <c r="F17">
        <f t="shared" si="3"/>
        <v>350</v>
      </c>
      <c r="J17" s="97">
        <v>265.89999999999998</v>
      </c>
      <c r="K17" s="101">
        <f>J17+N17</f>
        <v>265.89999999999998</v>
      </c>
      <c r="N17">
        <f t="shared" si="2"/>
        <v>0</v>
      </c>
      <c r="P17" s="92">
        <f t="shared" si="0"/>
        <v>75.971428571428561</v>
      </c>
    </row>
    <row r="18" spans="1:16" ht="34.5" customHeight="1" thickBot="1" x14ac:dyDescent="0.35">
      <c r="A18" s="16">
        <v>600</v>
      </c>
      <c r="B18" s="24" t="s">
        <v>9</v>
      </c>
      <c r="C18" s="94">
        <f>C19+C21</f>
        <v>320</v>
      </c>
      <c r="D18" s="93">
        <v>350</v>
      </c>
      <c r="J18" s="97">
        <f>J19+J21</f>
        <v>251.6</v>
      </c>
      <c r="K18" s="101">
        <f>K19+K20+K21</f>
        <v>315.2</v>
      </c>
      <c r="N18">
        <f t="shared" si="2"/>
        <v>0</v>
      </c>
      <c r="P18" s="92">
        <f t="shared" si="0"/>
        <v>98.5</v>
      </c>
    </row>
    <row r="19" spans="1:16" ht="34.5" hidden="1" customHeight="1" thickBot="1" x14ac:dyDescent="0.3">
      <c r="A19" s="19">
        <v>601</v>
      </c>
      <c r="B19" s="23" t="s">
        <v>62</v>
      </c>
      <c r="C19" s="88">
        <v>100</v>
      </c>
      <c r="D19">
        <v>100</v>
      </c>
      <c r="F19">
        <f>SUM(D19:E19)</f>
        <v>100</v>
      </c>
      <c r="J19" s="98">
        <v>101.6</v>
      </c>
      <c r="K19" s="96">
        <f>J19+N19</f>
        <v>108.6</v>
      </c>
      <c r="L19">
        <v>7</v>
      </c>
      <c r="N19" s="93">
        <f t="shared" si="2"/>
        <v>7</v>
      </c>
      <c r="P19" s="88">
        <f t="shared" si="0"/>
        <v>108.59999999999998</v>
      </c>
    </row>
    <row r="20" spans="1:16" ht="34.5" hidden="1" customHeight="1" thickBot="1" x14ac:dyDescent="0.3">
      <c r="A20" s="19">
        <v>602</v>
      </c>
      <c r="B20" s="23" t="s">
        <v>63</v>
      </c>
      <c r="C20" s="88"/>
      <c r="F20">
        <f t="shared" si="3"/>
        <v>0</v>
      </c>
      <c r="J20" s="81"/>
      <c r="K20" s="96">
        <f>J20+N20</f>
        <v>1.5</v>
      </c>
      <c r="L20">
        <v>1.5</v>
      </c>
      <c r="N20" s="93">
        <f t="shared" si="2"/>
        <v>1.5</v>
      </c>
      <c r="P20" s="88" t="e">
        <f t="shared" si="0"/>
        <v>#DIV/0!</v>
      </c>
    </row>
    <row r="21" spans="1:16" s="50" customFormat="1" ht="34.5" hidden="1" customHeight="1" thickBot="1" x14ac:dyDescent="0.3">
      <c r="A21" s="83">
        <v>603</v>
      </c>
      <c r="B21" s="40" t="s">
        <v>66</v>
      </c>
      <c r="C21" s="88">
        <v>220</v>
      </c>
      <c r="D21" s="50">
        <v>220</v>
      </c>
      <c r="F21">
        <f t="shared" si="3"/>
        <v>220</v>
      </c>
      <c r="J21" s="81">
        <v>150</v>
      </c>
      <c r="K21" s="96">
        <v>205.1</v>
      </c>
      <c r="L21" s="50">
        <v>85.1</v>
      </c>
      <c r="N21" s="93">
        <f t="shared" si="2"/>
        <v>85.1</v>
      </c>
      <c r="P21" s="88">
        <f t="shared" si="0"/>
        <v>93.22727272727272</v>
      </c>
    </row>
    <row r="22" spans="1:16" ht="47.4" customHeight="1" thickBot="1" x14ac:dyDescent="0.35">
      <c r="A22" s="10">
        <v>700</v>
      </c>
      <c r="B22" s="33" t="s">
        <v>44</v>
      </c>
      <c r="C22" s="92">
        <f>C23+C24+C25</f>
        <v>580</v>
      </c>
      <c r="F22">
        <f t="shared" si="3"/>
        <v>0</v>
      </c>
      <c r="J22" s="97">
        <f>J23+J24</f>
        <v>477.66999999999996</v>
      </c>
      <c r="K22" s="101">
        <f>K23+K24+K25</f>
        <v>553.48</v>
      </c>
      <c r="N22">
        <f t="shared" si="2"/>
        <v>0</v>
      </c>
      <c r="P22" s="92">
        <f t="shared" si="0"/>
        <v>95.427586206896549</v>
      </c>
    </row>
    <row r="23" spans="1:16" ht="43.5" hidden="1" customHeight="1" thickBot="1" x14ac:dyDescent="0.3">
      <c r="A23" s="19">
        <v>701</v>
      </c>
      <c r="B23" s="23" t="s">
        <v>8</v>
      </c>
      <c r="C23" s="88">
        <v>290</v>
      </c>
      <c r="D23">
        <v>290</v>
      </c>
      <c r="F23">
        <v>290</v>
      </c>
      <c r="J23" s="81">
        <v>260.83</v>
      </c>
      <c r="K23" s="96">
        <f>J23+N23</f>
        <v>272.81</v>
      </c>
      <c r="L23">
        <v>11.98</v>
      </c>
      <c r="N23" s="93">
        <f t="shared" si="2"/>
        <v>11.98</v>
      </c>
      <c r="P23" s="88">
        <f t="shared" si="0"/>
        <v>94.072413793103451</v>
      </c>
    </row>
    <row r="24" spans="1:16" ht="27" hidden="1" thickBot="1" x14ac:dyDescent="0.3">
      <c r="A24" s="4">
        <v>702</v>
      </c>
      <c r="B24" s="21" t="s">
        <v>24</v>
      </c>
      <c r="C24" s="88">
        <v>275</v>
      </c>
      <c r="D24" t="s">
        <v>82</v>
      </c>
      <c r="F24">
        <v>275</v>
      </c>
      <c r="J24" s="81">
        <v>216.84</v>
      </c>
      <c r="K24" s="96">
        <f>J24+N24</f>
        <v>234.24</v>
      </c>
      <c r="L24">
        <v>17.399999999999999</v>
      </c>
      <c r="N24" s="93">
        <f t="shared" si="2"/>
        <v>17.399999999999999</v>
      </c>
      <c r="P24" s="88">
        <f t="shared" si="0"/>
        <v>85.178181818181827</v>
      </c>
    </row>
    <row r="25" spans="1:16" ht="34.200000000000003" hidden="1" customHeight="1" thickBot="1" x14ac:dyDescent="0.3">
      <c r="A25" s="4">
        <v>703</v>
      </c>
      <c r="B25" s="21" t="s">
        <v>74</v>
      </c>
      <c r="C25" s="88">
        <v>15</v>
      </c>
      <c r="D25">
        <v>15</v>
      </c>
      <c r="F25">
        <f t="shared" si="3"/>
        <v>15</v>
      </c>
      <c r="J25" s="81"/>
      <c r="K25" s="96">
        <v>46.43</v>
      </c>
      <c r="L25">
        <v>16.43</v>
      </c>
      <c r="N25" s="93">
        <f t="shared" si="2"/>
        <v>16.43</v>
      </c>
      <c r="P25" s="88">
        <f t="shared" si="0"/>
        <v>309.53333333333336</v>
      </c>
    </row>
    <row r="26" spans="1:16" ht="40.200000000000003" thickBot="1" x14ac:dyDescent="0.35">
      <c r="A26" s="10">
        <v>800</v>
      </c>
      <c r="B26" s="28" t="s">
        <v>47</v>
      </c>
      <c r="C26" s="92">
        <f>C27+C28+C30+C31</f>
        <v>225</v>
      </c>
      <c r="F26">
        <f t="shared" si="3"/>
        <v>0</v>
      </c>
      <c r="J26" s="97">
        <f>J27+J28+J29+J30+J31</f>
        <v>183.69</v>
      </c>
      <c r="K26" s="101">
        <f>K27+K28+K29+K30+K31</f>
        <v>176.42000000000002</v>
      </c>
      <c r="N26">
        <f t="shared" si="2"/>
        <v>0</v>
      </c>
      <c r="P26" s="92">
        <f t="shared" si="0"/>
        <v>78.408888888888896</v>
      </c>
    </row>
    <row r="27" spans="1:16" ht="13.8" hidden="1" thickBot="1" x14ac:dyDescent="0.3">
      <c r="A27" s="18">
        <v>801</v>
      </c>
      <c r="B27" s="29" t="s">
        <v>12</v>
      </c>
      <c r="C27" s="88">
        <v>120</v>
      </c>
      <c r="D27">
        <v>120</v>
      </c>
      <c r="F27">
        <f t="shared" si="3"/>
        <v>120</v>
      </c>
      <c r="J27" s="81">
        <v>79.87</v>
      </c>
      <c r="K27" s="96">
        <v>71.56</v>
      </c>
      <c r="L27">
        <v>5.59</v>
      </c>
      <c r="N27" s="93">
        <v>1.29</v>
      </c>
      <c r="P27" s="88">
        <f t="shared" si="0"/>
        <v>59.63333333333334</v>
      </c>
    </row>
    <row r="28" spans="1:16" ht="33" hidden="1" customHeight="1" x14ac:dyDescent="0.25">
      <c r="A28" s="13">
        <v>802</v>
      </c>
      <c r="B28" s="34" t="s">
        <v>13</v>
      </c>
      <c r="C28" s="88">
        <v>40</v>
      </c>
      <c r="D28">
        <v>40</v>
      </c>
      <c r="F28">
        <v>40</v>
      </c>
      <c r="J28" s="81">
        <v>19.170000000000002</v>
      </c>
      <c r="K28" s="96">
        <f t="shared" ref="K28:K39" si="4">J28+N28</f>
        <v>20.21</v>
      </c>
      <c r="L28">
        <v>1.04</v>
      </c>
      <c r="N28" s="93">
        <f t="shared" si="2"/>
        <v>1.04</v>
      </c>
      <c r="P28" s="88">
        <f t="shared" si="0"/>
        <v>50.524999999999999</v>
      </c>
    </row>
    <row r="29" spans="1:16" ht="32.25" hidden="1" customHeight="1" thickBot="1" x14ac:dyDescent="0.3">
      <c r="A29" s="19">
        <v>803</v>
      </c>
      <c r="B29" s="23" t="s">
        <v>67</v>
      </c>
      <c r="C29" s="88"/>
      <c r="F29">
        <f t="shared" si="3"/>
        <v>0</v>
      </c>
      <c r="J29" s="81">
        <v>5.3</v>
      </c>
      <c r="K29" s="96">
        <f t="shared" si="4"/>
        <v>5.3</v>
      </c>
      <c r="N29">
        <f t="shared" si="2"/>
        <v>0</v>
      </c>
      <c r="P29" s="88"/>
    </row>
    <row r="30" spans="1:16" ht="48.75" hidden="1" customHeight="1" x14ac:dyDescent="0.25">
      <c r="A30" s="44">
        <v>804</v>
      </c>
      <c r="B30" s="45" t="s">
        <v>23</v>
      </c>
      <c r="C30" s="88">
        <v>15</v>
      </c>
      <c r="D30">
        <v>15</v>
      </c>
      <c r="F30">
        <f t="shared" si="3"/>
        <v>15</v>
      </c>
      <c r="J30" s="81">
        <v>34.840000000000003</v>
      </c>
      <c r="K30" s="96">
        <f t="shared" si="4"/>
        <v>34.840000000000003</v>
      </c>
      <c r="N30">
        <f t="shared" si="2"/>
        <v>0</v>
      </c>
      <c r="P30" s="88">
        <f t="shared" si="0"/>
        <v>232.26666666666671</v>
      </c>
    </row>
    <row r="31" spans="1:16" ht="32.25" hidden="1" customHeight="1" x14ac:dyDescent="0.25">
      <c r="A31" s="51">
        <v>805</v>
      </c>
      <c r="B31" s="54" t="s">
        <v>60</v>
      </c>
      <c r="C31" s="88">
        <v>50</v>
      </c>
      <c r="D31">
        <v>50</v>
      </c>
      <c r="F31">
        <f t="shared" si="3"/>
        <v>50</v>
      </c>
      <c r="J31" s="81">
        <v>44.51</v>
      </c>
      <c r="K31" s="96">
        <f t="shared" si="4"/>
        <v>44.51</v>
      </c>
      <c r="N31">
        <f t="shared" si="2"/>
        <v>0</v>
      </c>
      <c r="P31" s="88">
        <f t="shared" si="0"/>
        <v>89.02</v>
      </c>
    </row>
    <row r="32" spans="1:16" ht="63" customHeight="1" thickBot="1" x14ac:dyDescent="0.35">
      <c r="A32" s="14">
        <v>2000</v>
      </c>
      <c r="B32" s="26" t="s">
        <v>45</v>
      </c>
      <c r="C32" s="92">
        <f>C33+C37</f>
        <v>100</v>
      </c>
      <c r="F32">
        <f t="shared" si="3"/>
        <v>0</v>
      </c>
      <c r="J32" s="97">
        <v>8.1999999999999993</v>
      </c>
      <c r="K32" s="101">
        <f t="shared" si="4"/>
        <v>8.1999999999999993</v>
      </c>
      <c r="N32">
        <f t="shared" si="2"/>
        <v>0</v>
      </c>
      <c r="P32" s="92">
        <f t="shared" si="0"/>
        <v>8.1999999999999993</v>
      </c>
    </row>
    <row r="33" spans="1:16" ht="47.25" customHeight="1" thickBot="1" x14ac:dyDescent="0.35">
      <c r="A33" s="15">
        <v>2100</v>
      </c>
      <c r="B33" s="28" t="s">
        <v>46</v>
      </c>
      <c r="C33" s="92">
        <f>C35+C36</f>
        <v>50</v>
      </c>
      <c r="J33" s="81"/>
      <c r="K33" s="96">
        <f t="shared" si="4"/>
        <v>0</v>
      </c>
      <c r="N33">
        <f t="shared" si="2"/>
        <v>0</v>
      </c>
      <c r="P33" s="88">
        <f t="shared" si="0"/>
        <v>0</v>
      </c>
    </row>
    <row r="34" spans="1:16" ht="13.2" hidden="1" x14ac:dyDescent="0.25">
      <c r="A34" s="13">
        <v>2101</v>
      </c>
      <c r="B34" s="34" t="s">
        <v>14</v>
      </c>
      <c r="C34" s="88"/>
      <c r="F34">
        <f t="shared" si="3"/>
        <v>0</v>
      </c>
      <c r="J34" s="81"/>
      <c r="K34" s="96">
        <f t="shared" si="4"/>
        <v>0</v>
      </c>
      <c r="N34">
        <f t="shared" si="2"/>
        <v>0</v>
      </c>
      <c r="P34" s="88"/>
    </row>
    <row r="35" spans="1:16" ht="13.8" hidden="1" thickBot="1" x14ac:dyDescent="0.3">
      <c r="A35" s="19">
        <v>2102</v>
      </c>
      <c r="B35" s="23" t="s">
        <v>15</v>
      </c>
      <c r="C35" s="88">
        <v>20</v>
      </c>
      <c r="F35">
        <v>20</v>
      </c>
      <c r="J35" s="81"/>
      <c r="K35" s="96">
        <f t="shared" si="4"/>
        <v>0</v>
      </c>
      <c r="N35">
        <f t="shared" si="2"/>
        <v>0</v>
      </c>
      <c r="P35" s="88">
        <f t="shared" si="0"/>
        <v>0</v>
      </c>
    </row>
    <row r="36" spans="1:16" ht="13.8" hidden="1" thickBot="1" x14ac:dyDescent="0.3">
      <c r="A36" s="19">
        <v>2103</v>
      </c>
      <c r="B36" s="23" t="s">
        <v>16</v>
      </c>
      <c r="C36" s="88">
        <v>30</v>
      </c>
      <c r="D36">
        <v>30</v>
      </c>
      <c r="E36">
        <v>20</v>
      </c>
      <c r="F36">
        <v>30</v>
      </c>
      <c r="J36" s="81"/>
      <c r="K36" s="96">
        <f t="shared" si="4"/>
        <v>0</v>
      </c>
      <c r="N36">
        <f t="shared" si="2"/>
        <v>0</v>
      </c>
      <c r="P36" s="88">
        <f t="shared" si="0"/>
        <v>0</v>
      </c>
    </row>
    <row r="37" spans="1:16" ht="111" customHeight="1" thickBot="1" x14ac:dyDescent="0.35">
      <c r="A37" s="12">
        <v>2200</v>
      </c>
      <c r="B37" s="35" t="s">
        <v>53</v>
      </c>
      <c r="C37" s="92">
        <f>C38+C39</f>
        <v>50</v>
      </c>
      <c r="J37" s="97">
        <f>J38+J39</f>
        <v>8.1999999999999993</v>
      </c>
      <c r="K37" s="101">
        <f t="shared" si="4"/>
        <v>8.1999999999999993</v>
      </c>
      <c r="N37">
        <f t="shared" si="2"/>
        <v>0</v>
      </c>
      <c r="P37" s="92">
        <f t="shared" si="0"/>
        <v>16.399999999999999</v>
      </c>
    </row>
    <row r="38" spans="1:16" ht="45" hidden="1" customHeight="1" thickBot="1" x14ac:dyDescent="0.3">
      <c r="A38" s="18">
        <v>2201</v>
      </c>
      <c r="B38" s="29" t="s">
        <v>17</v>
      </c>
      <c r="C38" s="88">
        <v>30</v>
      </c>
      <c r="D38">
        <v>30</v>
      </c>
      <c r="F38">
        <f t="shared" si="3"/>
        <v>30</v>
      </c>
      <c r="J38" s="81">
        <v>3</v>
      </c>
      <c r="K38" s="96">
        <f t="shared" si="4"/>
        <v>3</v>
      </c>
      <c r="N38">
        <f t="shared" si="2"/>
        <v>0</v>
      </c>
      <c r="P38" s="88">
        <f t="shared" si="0"/>
        <v>10</v>
      </c>
    </row>
    <row r="39" spans="1:16" ht="45" hidden="1" customHeight="1" thickBot="1" x14ac:dyDescent="0.3">
      <c r="A39" s="42">
        <v>2203</v>
      </c>
      <c r="B39" s="43" t="s">
        <v>59</v>
      </c>
      <c r="C39" s="88">
        <v>20</v>
      </c>
      <c r="D39">
        <v>20</v>
      </c>
      <c r="F39">
        <f t="shared" si="3"/>
        <v>20</v>
      </c>
      <c r="J39" s="81">
        <v>5.2</v>
      </c>
      <c r="K39" s="96">
        <f t="shared" si="4"/>
        <v>5.2</v>
      </c>
      <c r="N39">
        <f t="shared" si="2"/>
        <v>0</v>
      </c>
      <c r="P39" s="88">
        <f t="shared" si="0"/>
        <v>26</v>
      </c>
    </row>
    <row r="40" spans="1:16" ht="93.75" customHeight="1" thickBot="1" x14ac:dyDescent="0.35">
      <c r="A40" s="16">
        <v>3000</v>
      </c>
      <c r="B40" s="36" t="s">
        <v>64</v>
      </c>
      <c r="C40" s="92">
        <f>C41+C42+C43+C45+C46</f>
        <v>3615</v>
      </c>
      <c r="F40">
        <f t="shared" si="3"/>
        <v>0</v>
      </c>
      <c r="J40" s="101">
        <f>J41+J42+J43+J45</f>
        <v>1871.02</v>
      </c>
      <c r="K40" s="101">
        <f>K41+K42+K43+K45+K46</f>
        <v>2140.02</v>
      </c>
      <c r="N40">
        <f t="shared" si="2"/>
        <v>0</v>
      </c>
      <c r="P40" s="92">
        <f t="shared" si="0"/>
        <v>59.198340248962658</v>
      </c>
    </row>
    <row r="41" spans="1:16" ht="30.75" customHeight="1" thickBot="1" x14ac:dyDescent="0.35">
      <c r="A41" s="16">
        <v>3101</v>
      </c>
      <c r="B41" s="39" t="s">
        <v>28</v>
      </c>
      <c r="C41" s="92">
        <v>200</v>
      </c>
      <c r="D41">
        <v>200</v>
      </c>
      <c r="F41">
        <f t="shared" si="3"/>
        <v>200</v>
      </c>
      <c r="J41" s="97">
        <v>17.420000000000002</v>
      </c>
      <c r="K41" s="101">
        <f>J41+N41</f>
        <v>54.42</v>
      </c>
      <c r="L41">
        <v>37</v>
      </c>
      <c r="N41" s="93">
        <f t="shared" si="2"/>
        <v>37</v>
      </c>
      <c r="P41" s="92">
        <f t="shared" si="0"/>
        <v>27.21</v>
      </c>
    </row>
    <row r="42" spans="1:16" ht="42" customHeight="1" thickBot="1" x14ac:dyDescent="0.35">
      <c r="A42" s="16">
        <v>3102</v>
      </c>
      <c r="B42" s="39" t="s">
        <v>27</v>
      </c>
      <c r="C42" s="92">
        <v>3000</v>
      </c>
      <c r="D42">
        <v>3000</v>
      </c>
      <c r="F42">
        <f t="shared" si="3"/>
        <v>3000</v>
      </c>
      <c r="J42" s="97">
        <v>1758.6</v>
      </c>
      <c r="K42" s="101">
        <f>J42+N42</f>
        <v>1988.6</v>
      </c>
      <c r="L42">
        <v>230</v>
      </c>
      <c r="N42" s="93">
        <f t="shared" si="2"/>
        <v>230</v>
      </c>
      <c r="P42" s="92">
        <f t="shared" si="0"/>
        <v>66.286666666666662</v>
      </c>
    </row>
    <row r="43" spans="1:16" ht="62.25" customHeight="1" thickBot="1" x14ac:dyDescent="0.35">
      <c r="A43" s="16">
        <v>3200</v>
      </c>
      <c r="B43" s="39" t="s">
        <v>55</v>
      </c>
      <c r="C43" s="92">
        <v>200</v>
      </c>
      <c r="F43">
        <f t="shared" si="3"/>
        <v>0</v>
      </c>
      <c r="J43" s="100">
        <f>J44</f>
        <v>25</v>
      </c>
      <c r="K43" s="101">
        <f>J43+N43</f>
        <v>25</v>
      </c>
      <c r="N43">
        <f t="shared" si="2"/>
        <v>0</v>
      </c>
      <c r="P43" s="92">
        <f t="shared" si="0"/>
        <v>12.5</v>
      </c>
    </row>
    <row r="44" spans="1:16" ht="13.8" hidden="1" thickBot="1" x14ac:dyDescent="0.3">
      <c r="A44" s="19">
        <v>3201</v>
      </c>
      <c r="B44" s="40" t="s">
        <v>54</v>
      </c>
      <c r="C44" s="88">
        <v>200</v>
      </c>
      <c r="D44" s="93">
        <v>200</v>
      </c>
      <c r="F44">
        <f t="shared" si="3"/>
        <v>200</v>
      </c>
      <c r="J44" s="81">
        <v>25</v>
      </c>
      <c r="K44" s="96">
        <f>J44+N44</f>
        <v>25</v>
      </c>
      <c r="N44">
        <f t="shared" si="2"/>
        <v>0</v>
      </c>
      <c r="P44" s="88">
        <f t="shared" si="0"/>
        <v>12.5</v>
      </c>
    </row>
    <row r="45" spans="1:16" ht="34.5" customHeight="1" thickBot="1" x14ac:dyDescent="0.35">
      <c r="A45" s="16">
        <v>3300</v>
      </c>
      <c r="B45" s="39" t="s">
        <v>11</v>
      </c>
      <c r="C45" s="92">
        <v>105</v>
      </c>
      <c r="D45">
        <v>105</v>
      </c>
      <c r="F45">
        <f t="shared" si="3"/>
        <v>105</v>
      </c>
      <c r="J45" s="97">
        <v>70</v>
      </c>
      <c r="K45" s="101">
        <f>J45+N45</f>
        <v>70</v>
      </c>
      <c r="N45">
        <f t="shared" si="2"/>
        <v>0</v>
      </c>
      <c r="P45" s="88">
        <f t="shared" si="0"/>
        <v>66.666666666666657</v>
      </c>
    </row>
    <row r="46" spans="1:16" ht="104.25" customHeight="1" thickBot="1" x14ac:dyDescent="0.35">
      <c r="A46" s="16">
        <v>3400</v>
      </c>
      <c r="B46" s="39" t="s">
        <v>48</v>
      </c>
      <c r="C46" s="92">
        <f>C47+C48+C49+C50</f>
        <v>110</v>
      </c>
      <c r="F46">
        <f t="shared" si="3"/>
        <v>0</v>
      </c>
      <c r="J46" s="81"/>
      <c r="K46" s="101">
        <f>K47</f>
        <v>2</v>
      </c>
      <c r="N46">
        <f t="shared" si="2"/>
        <v>0</v>
      </c>
      <c r="P46" s="92">
        <f t="shared" si="0"/>
        <v>1.8181818181818181</v>
      </c>
    </row>
    <row r="47" spans="1:16" ht="49.5" hidden="1" customHeight="1" thickBot="1" x14ac:dyDescent="0.3">
      <c r="A47" s="19">
        <v>3401</v>
      </c>
      <c r="B47" s="23" t="s">
        <v>50</v>
      </c>
      <c r="C47" s="88">
        <v>80</v>
      </c>
      <c r="D47">
        <v>50</v>
      </c>
      <c r="E47">
        <v>30</v>
      </c>
      <c r="F47">
        <f t="shared" si="3"/>
        <v>80</v>
      </c>
      <c r="J47" s="81"/>
      <c r="K47" s="96">
        <f>J47+N47</f>
        <v>2</v>
      </c>
      <c r="L47">
        <v>2</v>
      </c>
      <c r="N47" s="93">
        <f t="shared" si="2"/>
        <v>2</v>
      </c>
      <c r="P47" s="88">
        <f t="shared" si="0"/>
        <v>2.5</v>
      </c>
    </row>
    <row r="48" spans="1:16" ht="41.25" hidden="1" customHeight="1" thickBot="1" x14ac:dyDescent="0.3">
      <c r="A48" s="19">
        <v>3402</v>
      </c>
      <c r="B48" s="37" t="s">
        <v>52</v>
      </c>
      <c r="C48" s="88">
        <v>10</v>
      </c>
      <c r="D48">
        <v>10</v>
      </c>
      <c r="F48">
        <f t="shared" si="3"/>
        <v>10</v>
      </c>
      <c r="J48" s="81"/>
      <c r="K48" s="96">
        <f>J48+N48</f>
        <v>0</v>
      </c>
      <c r="N48">
        <f t="shared" si="2"/>
        <v>0</v>
      </c>
      <c r="P48" s="88">
        <f t="shared" si="0"/>
        <v>0</v>
      </c>
    </row>
    <row r="49" spans="1:19" ht="48.75" hidden="1" customHeight="1" thickBot="1" x14ac:dyDescent="0.3">
      <c r="A49" s="19">
        <v>3403</v>
      </c>
      <c r="B49" s="23" t="s">
        <v>61</v>
      </c>
      <c r="C49" s="88">
        <v>10</v>
      </c>
      <c r="D49">
        <v>10</v>
      </c>
      <c r="F49">
        <f t="shared" si="3"/>
        <v>10</v>
      </c>
      <c r="J49" s="81"/>
      <c r="K49" s="96">
        <f>J49+N49</f>
        <v>0</v>
      </c>
      <c r="N49">
        <f t="shared" si="2"/>
        <v>0</v>
      </c>
      <c r="P49" s="88">
        <f t="shared" si="0"/>
        <v>0</v>
      </c>
    </row>
    <row r="50" spans="1:19" ht="40.200000000000003" hidden="1" customHeight="1" thickBot="1" x14ac:dyDescent="0.3">
      <c r="A50" s="19">
        <v>3405</v>
      </c>
      <c r="B50" s="38" t="s">
        <v>51</v>
      </c>
      <c r="C50" s="88">
        <v>10</v>
      </c>
      <c r="D50">
        <v>10</v>
      </c>
      <c r="F50">
        <f t="shared" si="3"/>
        <v>10</v>
      </c>
      <c r="J50" s="81"/>
      <c r="K50" s="96">
        <f>J50+N50</f>
        <v>0</v>
      </c>
      <c r="N50">
        <f t="shared" si="2"/>
        <v>0</v>
      </c>
      <c r="P50" s="88">
        <f t="shared" si="0"/>
        <v>0</v>
      </c>
    </row>
    <row r="51" spans="1:19" ht="27" customHeight="1" thickBot="1" x14ac:dyDescent="0.35">
      <c r="A51" s="10">
        <v>4000</v>
      </c>
      <c r="B51" s="28" t="s">
        <v>39</v>
      </c>
      <c r="C51" s="92">
        <v>100</v>
      </c>
      <c r="D51">
        <v>100</v>
      </c>
      <c r="F51">
        <f t="shared" si="3"/>
        <v>100</v>
      </c>
      <c r="J51" s="81"/>
      <c r="K51" s="96">
        <f>J51+N51</f>
        <v>0</v>
      </c>
      <c r="N51">
        <f t="shared" si="2"/>
        <v>0</v>
      </c>
      <c r="P51" s="88">
        <f t="shared" si="0"/>
        <v>0</v>
      </c>
    </row>
    <row r="52" spans="1:19" ht="51" customHeight="1" thickBot="1" x14ac:dyDescent="0.35">
      <c r="A52" s="15">
        <v>5000</v>
      </c>
      <c r="B52" s="41" t="s">
        <v>69</v>
      </c>
      <c r="C52" s="92">
        <f>C51+C40+C32+C5</f>
        <v>33438</v>
      </c>
      <c r="F52">
        <f>SUM(F7:F51)</f>
        <v>33538</v>
      </c>
      <c r="J52" s="101">
        <f>J5+J32+J40</f>
        <v>23879.569999999996</v>
      </c>
      <c r="K52" s="101">
        <f>K5+K32+K40</f>
        <v>26249.370000000003</v>
      </c>
      <c r="N52">
        <f>SUM(N7:N51)</f>
        <v>2379.4</v>
      </c>
      <c r="P52" s="92">
        <f t="shared" si="0"/>
        <v>78.501614929122567</v>
      </c>
    </row>
    <row r="53" spans="1:19" ht="53.4" thickBot="1" x14ac:dyDescent="0.35">
      <c r="A53" s="15">
        <v>6000</v>
      </c>
      <c r="B53" s="41" t="s">
        <v>70</v>
      </c>
      <c r="C53" s="92">
        <f>C54</f>
        <v>1200</v>
      </c>
      <c r="F53">
        <f t="shared" si="3"/>
        <v>0</v>
      </c>
      <c r="J53" s="81"/>
      <c r="K53" s="97">
        <v>1418.75</v>
      </c>
      <c r="P53" s="92">
        <f t="shared" si="0"/>
        <v>118.22916666666667</v>
      </c>
      <c r="Q53" s="104"/>
      <c r="S53" s="104"/>
    </row>
    <row r="54" spans="1:19" ht="62.4" customHeight="1" x14ac:dyDescent="0.3">
      <c r="A54" s="29">
        <v>6100</v>
      </c>
      <c r="B54" s="55" t="s">
        <v>34</v>
      </c>
      <c r="C54" s="88">
        <v>1200</v>
      </c>
      <c r="D54">
        <v>800</v>
      </c>
      <c r="F54">
        <f t="shared" si="3"/>
        <v>800</v>
      </c>
      <c r="J54" s="81">
        <v>1418.75</v>
      </c>
      <c r="K54" s="81">
        <v>1418.75</v>
      </c>
      <c r="P54" s="106">
        <f t="shared" si="0"/>
        <v>118.22916666666667</v>
      </c>
    </row>
    <row r="55" spans="1:19" ht="48.6" customHeight="1" x14ac:dyDescent="0.3">
      <c r="A55" s="47">
        <v>7000</v>
      </c>
      <c r="B55" s="49" t="s">
        <v>71</v>
      </c>
      <c r="C55" s="92">
        <f>C52+C53</f>
        <v>34638</v>
      </c>
      <c r="J55" s="81"/>
      <c r="K55" s="101">
        <f>K52+K53</f>
        <v>27668.120000000003</v>
      </c>
      <c r="P55" s="92">
        <f t="shared" si="0"/>
        <v>79.877937525261274</v>
      </c>
    </row>
    <row r="57" spans="1:19" ht="13.2" x14ac:dyDescent="0.25">
      <c r="B57" s="25"/>
    </row>
    <row r="58" spans="1:19" x14ac:dyDescent="0.25">
      <c r="A58" s="22"/>
    </row>
    <row r="59" spans="1:19" x14ac:dyDescent="0.25">
      <c r="A59" s="22"/>
    </row>
    <row r="60" spans="1:19" x14ac:dyDescent="0.25">
      <c r="A60" s="22"/>
    </row>
  </sheetData>
  <pageMargins left="0.7" right="0.7" top="0.75" bottom="0.75" header="0.3" footer="0.3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I10" sqref="I10"/>
    </sheetView>
  </sheetViews>
  <sheetFormatPr defaultRowHeight="12" x14ac:dyDescent="0.25"/>
  <cols>
    <col min="1" max="1" width="34.28515625" customWidth="1"/>
    <col min="2" max="3" width="26.42578125" customWidth="1"/>
    <col min="4" max="4" width="24" customWidth="1"/>
    <col min="9" max="9" width="20" customWidth="1"/>
  </cols>
  <sheetData>
    <row r="1" spans="1:7" ht="15.6" x14ac:dyDescent="0.3">
      <c r="A1" s="9" t="s">
        <v>87</v>
      </c>
      <c r="B1" s="9"/>
    </row>
    <row r="2" spans="1:7" ht="13.8" x14ac:dyDescent="0.3">
      <c r="A2" s="20"/>
      <c r="B2" s="20"/>
      <c r="C2" s="3"/>
    </row>
    <row r="4" spans="1:7" ht="15.6" x14ac:dyDescent="0.3">
      <c r="A4" s="9" t="s">
        <v>78</v>
      </c>
      <c r="B4" s="8"/>
      <c r="D4" t="s">
        <v>35</v>
      </c>
    </row>
    <row r="5" spans="1:7" ht="13.8" thickBot="1" x14ac:dyDescent="0.3">
      <c r="A5" s="5"/>
    </row>
    <row r="6" spans="1:7" ht="63" thickBot="1" x14ac:dyDescent="0.3">
      <c r="A6" s="15" t="s">
        <v>18</v>
      </c>
      <c r="B6" s="17" t="s">
        <v>77</v>
      </c>
      <c r="C6" s="58" t="s">
        <v>36</v>
      </c>
      <c r="D6" s="17" t="s">
        <v>19</v>
      </c>
    </row>
    <row r="7" spans="1:7" ht="26.4" x14ac:dyDescent="0.25">
      <c r="A7" s="67" t="s">
        <v>81</v>
      </c>
      <c r="B7" s="79">
        <v>1747.4</v>
      </c>
      <c r="C7" s="68">
        <v>144505.46</v>
      </c>
      <c r="D7" s="80">
        <f>SUM(B7:C7)</f>
        <v>146252.85999999999</v>
      </c>
    </row>
    <row r="8" spans="1:7" ht="40.200000000000003" thickBot="1" x14ac:dyDescent="0.3">
      <c r="A8" s="59" t="s">
        <v>29</v>
      </c>
      <c r="B8" s="84">
        <v>26535.41</v>
      </c>
      <c r="C8" s="91">
        <v>2300</v>
      </c>
      <c r="D8" s="107">
        <f>SUM(B8:C8)</f>
        <v>28835.41</v>
      </c>
    </row>
    <row r="9" spans="1:7" ht="26.4" x14ac:dyDescent="0.3">
      <c r="A9" s="48" t="s">
        <v>20</v>
      </c>
      <c r="B9" s="46"/>
      <c r="C9" s="82">
        <v>6847.75</v>
      </c>
      <c r="D9" s="108">
        <f t="shared" ref="D9" si="0">SUM(B9:C9)</f>
        <v>6847.75</v>
      </c>
    </row>
    <row r="10" spans="1:7" ht="16.2" thickBot="1" x14ac:dyDescent="0.3">
      <c r="A10" s="57" t="s">
        <v>37</v>
      </c>
      <c r="B10" s="60">
        <f>SUM(B7:B9)</f>
        <v>28282.81</v>
      </c>
      <c r="C10" s="61">
        <f>SUM(C7:C9)</f>
        <v>153653.21</v>
      </c>
      <c r="D10" s="62">
        <f>SUM(D8:D9)</f>
        <v>35683.160000000003</v>
      </c>
      <c r="G10" s="95"/>
    </row>
    <row r="11" spans="1:7" ht="16.2" thickBot="1" x14ac:dyDescent="0.3">
      <c r="A11" s="69" t="s">
        <v>21</v>
      </c>
      <c r="B11" s="70">
        <v>26249.37</v>
      </c>
      <c r="C11" s="71">
        <v>1418.75</v>
      </c>
      <c r="D11" s="70">
        <f>SUM(B11:C11)</f>
        <v>27668.12</v>
      </c>
    </row>
    <row r="12" spans="1:7" ht="16.2" thickBot="1" x14ac:dyDescent="0.3">
      <c r="A12" s="28" t="s">
        <v>38</v>
      </c>
      <c r="B12" s="72">
        <f>B10-B11</f>
        <v>2033.4400000000023</v>
      </c>
      <c r="C12" s="73">
        <f>C10-C11</f>
        <v>152234.46</v>
      </c>
      <c r="D12" s="74">
        <f>D7+D10-D11</f>
        <v>154267.9</v>
      </c>
    </row>
    <row r="13" spans="1:7" ht="15.6" x14ac:dyDescent="0.25">
      <c r="A13" s="26"/>
      <c r="B13" s="85"/>
      <c r="C13" s="56"/>
      <c r="D13" s="56"/>
    </row>
    <row r="14" spans="1:7" ht="13.2" x14ac:dyDescent="0.25">
      <c r="A14" s="26" t="s">
        <v>75</v>
      </c>
      <c r="B14" s="86"/>
      <c r="C14" s="90"/>
      <c r="D14" s="78"/>
    </row>
    <row r="15" spans="1:7" ht="15.6" x14ac:dyDescent="0.25">
      <c r="A15" s="26"/>
      <c r="B15" s="77"/>
      <c r="C15" s="76"/>
      <c r="D15" s="77"/>
    </row>
    <row r="16" spans="1:7" ht="13.2" x14ac:dyDescent="0.25">
      <c r="A16" s="52" t="s">
        <v>30</v>
      </c>
      <c r="B16" s="65"/>
      <c r="C16" s="52"/>
      <c r="D16" s="3"/>
    </row>
    <row r="17" spans="1:4" ht="13.2" x14ac:dyDescent="0.25">
      <c r="A17" s="53"/>
      <c r="B17" s="53"/>
      <c r="C17" s="76"/>
    </row>
    <row r="18" spans="1:4" x14ac:dyDescent="0.25">
      <c r="A18" s="53" t="s">
        <v>58</v>
      </c>
      <c r="B18" s="53"/>
      <c r="D18" s="3"/>
    </row>
    <row r="19" spans="1:4" ht="14.4" x14ac:dyDescent="0.3">
      <c r="C19" s="66"/>
    </row>
    <row r="21" spans="1:4" ht="13.2" x14ac:dyDescent="0.25">
      <c r="C21" s="75"/>
    </row>
  </sheetData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Дох.испол.31.12.2022 г</vt:lpstr>
      <vt:lpstr>Расх.испол 31.12.2022</vt:lpstr>
      <vt:lpstr>Фин рез испол. 31.12.2022 СД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Бухгалтер</cp:lastModifiedBy>
  <cp:lastPrinted>2023-03-13T11:02:38Z</cp:lastPrinted>
  <dcterms:created xsi:type="dcterms:W3CDTF">2010-08-20T06:53:40Z</dcterms:created>
  <dcterms:modified xsi:type="dcterms:W3CDTF">2023-03-13T11:04:03Z</dcterms:modified>
</cp:coreProperties>
</file>